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D42" i="1" l="1"/>
  <c r="E26" i="1" l="1"/>
  <c r="E11" i="1"/>
  <c r="G30" i="1" l="1"/>
  <c r="E38" i="1"/>
  <c r="E8" i="1" l="1"/>
  <c r="E14" i="1"/>
  <c r="E18" i="1"/>
  <c r="E17" i="1"/>
  <c r="E21" i="1"/>
  <c r="E36" i="1"/>
  <c r="D24" i="1"/>
  <c r="F42" i="1"/>
  <c r="D6" i="1" l="1"/>
  <c r="D12" i="1"/>
  <c r="D19" i="1"/>
  <c r="D30" i="1"/>
  <c r="E40" i="1"/>
  <c r="E37" i="1"/>
  <c r="G6" i="1"/>
  <c r="G12" i="1"/>
  <c r="G24" i="1"/>
  <c r="G42" i="1" l="1"/>
  <c r="E34" i="1"/>
  <c r="E35" i="1"/>
  <c r="E33" i="1" l="1"/>
  <c r="E20" i="1"/>
  <c r="E16" i="1"/>
  <c r="E15" i="1"/>
  <c r="E9" i="1"/>
  <c r="E10" i="1"/>
  <c r="E6" i="1" l="1"/>
  <c r="E12" i="1"/>
  <c r="E32" i="1"/>
  <c r="E19" i="1"/>
  <c r="E31" i="1" l="1"/>
  <c r="E30" i="1" l="1"/>
  <c r="E29" i="1" l="1"/>
  <c r="E28" i="1" l="1"/>
  <c r="E27" i="1" l="1"/>
  <c r="E25" i="1" l="1"/>
  <c r="E24" i="1" l="1"/>
  <c r="E42" i="1" s="1"/>
</calcChain>
</file>

<file path=xl/sharedStrings.xml><?xml version="1.0" encoding="utf-8"?>
<sst xmlns="http://schemas.openxmlformats.org/spreadsheetml/2006/main" count="80" uniqueCount="54">
  <si>
    <t>№п/п</t>
  </si>
  <si>
    <t>на 1м2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</si>
  <si>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</si>
  <si>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</si>
  <si>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</si>
  <si>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</si>
  <si>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</si>
  <si>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</si>
  <si>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</si>
  <si>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</si>
  <si>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руб.</t>
  </si>
  <si>
    <t>Расходы на управление МКД</t>
  </si>
  <si>
    <t>дезобработка</t>
  </si>
  <si>
    <t>Вывоз мусора</t>
  </si>
  <si>
    <t>уборка мусорной площадки</t>
  </si>
  <si>
    <t>услуги сторонней организации</t>
  </si>
  <si>
    <t>зарплата обслуж.перс с отчислен.</t>
  </si>
  <si>
    <t xml:space="preserve"> руб.</t>
  </si>
  <si>
    <t>Налог и другие обязательства</t>
  </si>
  <si>
    <t>Содержание придомовой территории</t>
  </si>
  <si>
    <t>рудования и конструкций МКД</t>
  </si>
  <si>
    <t>Обслуживание лифта,страхование</t>
  </si>
  <si>
    <t xml:space="preserve"> </t>
  </si>
  <si>
    <t xml:space="preserve">Факт </t>
  </si>
  <si>
    <t>Обслуживание УУТЭ</t>
  </si>
  <si>
    <t>Факт за</t>
  </si>
  <si>
    <t>ж.д.по ул.Орбитальная 74/1</t>
  </si>
  <si>
    <t>Техобслуживание венканалов спец.организ</t>
  </si>
  <si>
    <t xml:space="preserve"> ОТЧЕТ по статье " содержание и ремонт жилья"</t>
  </si>
  <si>
    <t>план 2018</t>
  </si>
  <si>
    <t xml:space="preserve">детская площадка </t>
  </si>
  <si>
    <t>Прибыль УК</t>
  </si>
  <si>
    <t>за 2018год</t>
  </si>
  <si>
    <t>2018г</t>
  </si>
  <si>
    <t>Утверж</t>
  </si>
  <si>
    <t>тариф</t>
  </si>
  <si>
    <t>инвентарь хозматер.граффити,соль</t>
  </si>
  <si>
    <t>Услуги по уборке и благоустр.террит</t>
  </si>
  <si>
    <t>услуги садовника,озеленение,покос,чистка снега</t>
  </si>
  <si>
    <t>усл. электрика,установка датчиков движения</t>
  </si>
  <si>
    <t>инвентарь 2508,х/матер 2700 эл.материал 14763</t>
  </si>
  <si>
    <t>Услуги  по уборке МОП</t>
  </si>
  <si>
    <t>подготовка к отопительному сезону,гидроопрес,промыв</t>
  </si>
  <si>
    <t>сантехматериалы</t>
  </si>
  <si>
    <t>монтаж сеток на венканалах</t>
  </si>
  <si>
    <t>ремонт кровли частичный</t>
  </si>
  <si>
    <r>
      <t>Прочие услуги</t>
    </r>
    <r>
      <rPr>
        <sz val="10"/>
        <rFont val="Arial Cyr"/>
        <charset val="204"/>
      </rPr>
      <t>(</t>
    </r>
    <r>
      <rPr>
        <sz val="9"/>
        <rFont val="Arial Cyr"/>
        <charset val="204"/>
      </rPr>
      <t>аренда,охран офиса 39960,усл.связь-12343,</t>
    </r>
  </si>
  <si>
    <r>
      <rPr>
        <sz val="9"/>
        <rFont val="Arial Cyr"/>
        <charset val="204"/>
      </rPr>
      <t>услуги банка-48397,56</t>
    </r>
    <r>
      <rPr>
        <sz val="10"/>
        <rFont val="Arial Cyr"/>
        <charset val="204"/>
      </rPr>
      <t>)</t>
    </r>
  </si>
  <si>
    <t>услуги ркц и паспортиста,эл. отчетность</t>
  </si>
  <si>
    <t xml:space="preserve"> оргтех 6264,гсм 13602,почтов-3904общехоз.расх-22560</t>
  </si>
  <si>
    <t>сайты УК и ГИС-16862,програм.2800,юрусл 38544канцтов7230</t>
  </si>
  <si>
    <t>ИТОГО</t>
  </si>
  <si>
    <t>СОДЕРЖАНИЕ И РЕМОНТ ЖИЛЬЯ</t>
  </si>
  <si>
    <t>ДЕФИЦИТ:  23,45-20,93=3 руб.52 коп.в месяц;    в  год 275447руб.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</si>
</sst>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14"/>
      <name val="Arial Cyr"/>
      <charset val="204"/>
    </font>
    <font>
      <i/>
      <sz val="9"/>
      <name val="Arial Cyr"/>
      <charset val="204"/>
    </font>
    <font>
      <sz val="9"/>
      <name val="Arial Cyr"/>
      <charset val="204"/>
    </font>
    <font>
      <sz val="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2" xfId="0" applyFont="1" applyBorder="1"/>
    <xf numFmtId="0" fontId="0" fillId="0" borderId="7" xfId="0" applyBorder="1"/>
    <xf numFmtId="0" fontId="5" fillId="0" borderId="1" xfId="0" applyFont="1" applyBorder="1"/>
    <xf numFmtId="0" fontId="5" fillId="0" borderId="9" xfId="0" applyFont="1" applyBorder="1"/>
    <xf numFmtId="0" fontId="6" fillId="0" borderId="8" xfId="0" applyFont="1" applyBorder="1"/>
    <xf numFmtId="0" fontId="2" fillId="0" borderId="0" xfId="0" applyFont="1" applyAlignment="1"/>
    <xf numFmtId="0" fontId="6" fillId="0" borderId="6" xfId="0" applyFont="1" applyBorder="1"/>
    <xf numFmtId="0" fontId="4" fillId="0" borderId="12" xfId="0" applyFont="1" applyBorder="1"/>
    <xf numFmtId="0" fontId="6" fillId="0" borderId="13" xfId="0" applyFont="1" applyBorder="1"/>
    <xf numFmtId="0" fontId="0" fillId="0" borderId="2" xfId="0" applyFont="1" applyBorder="1"/>
    <xf numFmtId="0" fontId="0" fillId="0" borderId="1" xfId="0" applyFont="1" applyBorder="1"/>
    <xf numFmtId="2" fontId="4" fillId="0" borderId="1" xfId="0" applyNumberFormat="1" applyFont="1" applyBorder="1"/>
    <xf numFmtId="2" fontId="5" fillId="0" borderId="3" xfId="0" applyNumberFormat="1" applyFont="1" applyBorder="1"/>
    <xf numFmtId="2" fontId="4" fillId="0" borderId="2" xfId="0" applyNumberFormat="1" applyFont="1" applyBorder="1"/>
    <xf numFmtId="2" fontId="4" fillId="0" borderId="6" xfId="0" applyNumberFormat="1" applyFont="1" applyBorder="1"/>
    <xf numFmtId="2" fontId="4" fillId="0" borderId="3" xfId="0" applyNumberFormat="1" applyFont="1" applyBorder="1"/>
    <xf numFmtId="2" fontId="1" fillId="0" borderId="3" xfId="0" applyNumberFormat="1" applyFont="1" applyBorder="1"/>
    <xf numFmtId="2" fontId="0" fillId="0" borderId="0" xfId="0" applyNumberFormat="1"/>
    <xf numFmtId="0" fontId="6" fillId="2" borderId="6" xfId="0" applyFont="1" applyFill="1" applyBorder="1"/>
    <xf numFmtId="2" fontId="6" fillId="2" borderId="6" xfId="0" applyNumberFormat="1" applyFont="1" applyFill="1" applyBorder="1"/>
    <xf numFmtId="0" fontId="6" fillId="0" borderId="12" xfId="0" applyFont="1" applyFill="1" applyBorder="1"/>
    <xf numFmtId="0" fontId="4" fillId="0" borderId="6" xfId="0" applyFont="1" applyFill="1" applyBorder="1"/>
    <xf numFmtId="2" fontId="4" fillId="0" borderId="5" xfId="0" applyNumberFormat="1" applyFont="1" applyFill="1" applyBorder="1"/>
    <xf numFmtId="0" fontId="0" fillId="0" borderId="0" xfId="0" applyFont="1"/>
    <xf numFmtId="0" fontId="0" fillId="0" borderId="6" xfId="0" applyFont="1" applyBorder="1"/>
    <xf numFmtId="2" fontId="0" fillId="0" borderId="6" xfId="0" applyNumberFormat="1" applyFont="1" applyBorder="1"/>
    <xf numFmtId="0" fontId="4" fillId="0" borderId="13" xfId="0" applyFont="1" applyFill="1" applyBorder="1"/>
    <xf numFmtId="0" fontId="2" fillId="0" borderId="14" xfId="0" applyFont="1" applyBorder="1" applyAlignment="1"/>
    <xf numFmtId="0" fontId="2" fillId="0" borderId="14" xfId="0" applyFont="1" applyBorder="1" applyAlignment="1">
      <alignment horizontal="center"/>
    </xf>
    <xf numFmtId="0" fontId="4" fillId="0" borderId="14" xfId="0" applyFont="1" applyBorder="1"/>
    <xf numFmtId="0" fontId="7" fillId="0" borderId="0" xfId="0" applyFo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2" fontId="4" fillId="0" borderId="14" xfId="0" applyNumberFormat="1" applyFont="1" applyBorder="1"/>
    <xf numFmtId="0" fontId="4" fillId="0" borderId="10" xfId="0" applyFont="1" applyBorder="1"/>
    <xf numFmtId="0" fontId="6" fillId="0" borderId="4" xfId="0" applyFont="1" applyFill="1" applyBorder="1"/>
    <xf numFmtId="0" fontId="0" fillId="0" borderId="15" xfId="0" applyFont="1" applyBorder="1"/>
    <xf numFmtId="0" fontId="6" fillId="0" borderId="2" xfId="0" applyFont="1" applyFill="1" applyBorder="1"/>
    <xf numFmtId="0" fontId="5" fillId="0" borderId="4" xfId="0" applyFont="1" applyBorder="1"/>
    <xf numFmtId="0" fontId="8" fillId="0" borderId="7" xfId="0" applyFont="1" applyBorder="1"/>
    <xf numFmtId="2" fontId="5" fillId="0" borderId="1" xfId="0" applyNumberFormat="1" applyFont="1" applyBorder="1"/>
    <xf numFmtId="2" fontId="5" fillId="0" borderId="2" xfId="0" applyNumberFormat="1" applyFont="1" applyBorder="1"/>
    <xf numFmtId="0" fontId="10" fillId="0" borderId="0" xfId="0" applyFont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zoomScaleNormal="100" workbookViewId="0">
      <selection activeCell="H40" sqref="H40"/>
    </sheetView>
  </sheetViews>
  <sheetFormatPr defaultRowHeight="13.2" x14ac:dyDescent="0.25"/>
  <cols>
    <col min="1" max="1" width="10" customWidth="1"/>
    <col min="2" max="2" width="49.44140625" customWidth="1"/>
    <col min="3" max="3" width="8.21875" customWidth="1"/>
    <col min="4" max="5" width="12.5546875" customWidth="1"/>
    <col min="6" max="6" width="10.5546875" customWidth="1"/>
    <col min="7" max="7" width="11.6640625" hidden="1" customWidth="1"/>
    <col min="8" max="8" width="12" customWidth="1"/>
    <col min="9" max="9" width="12.21875" customWidth="1"/>
  </cols>
  <sheetData>
    <row r="1" spans="1:8" ht="15.6" thickBot="1" x14ac:dyDescent="0.3">
      <c r="A1" s="32"/>
      <c r="B1" s="54" t="s">
        <v>28</v>
      </c>
      <c r="C1" s="54"/>
      <c r="D1" s="54" t="s">
        <v>22</v>
      </c>
      <c r="E1" s="55" t="s">
        <v>32</v>
      </c>
      <c r="G1" s="2"/>
      <c r="H1" s="7"/>
    </row>
    <row r="2" spans="1:8" ht="15" x14ac:dyDescent="0.25">
      <c r="A2" s="1"/>
      <c r="B2" s="2" t="s">
        <v>26</v>
      </c>
      <c r="C2" s="2"/>
      <c r="E2" s="2"/>
      <c r="F2" s="2"/>
      <c r="G2" s="2"/>
      <c r="H2" s="7"/>
    </row>
    <row r="3" spans="1:8" ht="18" thickBot="1" x14ac:dyDescent="0.35">
      <c r="A3" s="1"/>
      <c r="B3" s="1"/>
      <c r="D3" s="1"/>
      <c r="E3" s="1"/>
      <c r="F3" s="69">
        <v>6521</v>
      </c>
      <c r="G3" s="57">
        <v>6521</v>
      </c>
    </row>
    <row r="4" spans="1:8" ht="13.8" x14ac:dyDescent="0.25">
      <c r="A4" s="9" t="s">
        <v>0</v>
      </c>
      <c r="B4" s="3" t="s">
        <v>2</v>
      </c>
      <c r="C4" s="9" t="s">
        <v>4</v>
      </c>
      <c r="D4" s="58" t="s">
        <v>25</v>
      </c>
      <c r="E4" s="58" t="s">
        <v>23</v>
      </c>
      <c r="F4" s="58" t="s">
        <v>34</v>
      </c>
      <c r="G4" s="37" t="s">
        <v>29</v>
      </c>
    </row>
    <row r="5" spans="1:8" ht="23.25" customHeight="1" thickBot="1" x14ac:dyDescent="0.3">
      <c r="A5" s="4"/>
      <c r="B5" s="8"/>
      <c r="C5" s="10" t="s">
        <v>3</v>
      </c>
      <c r="D5" s="59" t="s">
        <v>33</v>
      </c>
      <c r="E5" s="59" t="s">
        <v>1</v>
      </c>
      <c r="F5" s="59" t="s">
        <v>35</v>
      </c>
      <c r="G5" s="36" t="s">
        <v>1</v>
      </c>
    </row>
    <row r="6" spans="1:8" x14ac:dyDescent="0.25">
      <c r="A6" s="16">
        <v>1</v>
      </c>
      <c r="B6" s="17" t="s">
        <v>19</v>
      </c>
      <c r="C6" s="25" t="s">
        <v>9</v>
      </c>
      <c r="D6" s="17">
        <f>D8+D9+D10+D11</f>
        <v>210541.21</v>
      </c>
      <c r="E6" s="38">
        <f>E8+E9+E10+E11</f>
        <v>2.6905537238664827</v>
      </c>
      <c r="F6" s="17">
        <v>2.3199999999999998</v>
      </c>
      <c r="G6" s="38">
        <f>G8+G9+G10+G11</f>
        <v>2.3199999999999998</v>
      </c>
    </row>
    <row r="7" spans="1:8" ht="10.8" customHeight="1" thickBot="1" x14ac:dyDescent="0.3">
      <c r="A7" s="18"/>
      <c r="B7" s="19"/>
      <c r="C7" s="26"/>
      <c r="D7" s="19"/>
      <c r="E7" s="40"/>
      <c r="F7" s="19"/>
      <c r="G7" s="19"/>
    </row>
    <row r="8" spans="1:8" ht="18" customHeight="1" x14ac:dyDescent="0.25">
      <c r="A8" s="13"/>
      <c r="B8" s="14" t="s">
        <v>37</v>
      </c>
      <c r="C8" s="15" t="s">
        <v>9</v>
      </c>
      <c r="D8" s="14">
        <v>144091.97</v>
      </c>
      <c r="E8" s="39">
        <f>D8/12/G3</f>
        <v>1.8413838623932937</v>
      </c>
      <c r="F8" s="14"/>
      <c r="G8" s="14">
        <v>1.9</v>
      </c>
    </row>
    <row r="9" spans="1:8" ht="18" customHeight="1" x14ac:dyDescent="0.25">
      <c r="A9" s="13"/>
      <c r="B9" s="14" t="s">
        <v>38</v>
      </c>
      <c r="C9" s="15"/>
      <c r="D9" s="14">
        <v>52154.79</v>
      </c>
      <c r="E9" s="39">
        <f>D9/12/G3</f>
        <v>0.66649785309001686</v>
      </c>
      <c r="F9" s="14"/>
      <c r="G9" s="14">
        <v>0.3</v>
      </c>
    </row>
    <row r="10" spans="1:8" ht="18" customHeight="1" x14ac:dyDescent="0.25">
      <c r="A10" s="13"/>
      <c r="B10" s="14" t="s">
        <v>36</v>
      </c>
      <c r="C10" s="15" t="s">
        <v>9</v>
      </c>
      <c r="D10" s="14">
        <v>4584.93</v>
      </c>
      <c r="E10" s="39">
        <f>D10/12/G3</f>
        <v>5.8591857077135413E-2</v>
      </c>
      <c r="F10" s="14"/>
      <c r="G10" s="14">
        <v>0.02</v>
      </c>
    </row>
    <row r="11" spans="1:8" ht="18" customHeight="1" thickBot="1" x14ac:dyDescent="0.3">
      <c r="A11" s="13"/>
      <c r="B11" s="14" t="s">
        <v>30</v>
      </c>
      <c r="C11" s="15" t="s">
        <v>9</v>
      </c>
      <c r="D11" s="14">
        <v>9709.52</v>
      </c>
      <c r="E11" s="39">
        <f>D11/12/F3</f>
        <v>0.1240801513060369</v>
      </c>
      <c r="F11" s="14"/>
      <c r="G11" s="14">
        <v>0.1</v>
      </c>
    </row>
    <row r="12" spans="1:8" x14ac:dyDescent="0.25">
      <c r="A12" s="17">
        <v>2</v>
      </c>
      <c r="B12" s="17" t="s">
        <v>6</v>
      </c>
      <c r="C12" s="24" t="s">
        <v>9</v>
      </c>
      <c r="D12" s="17">
        <f>D14+D15+D16+D17+D18</f>
        <v>377371</v>
      </c>
      <c r="E12" s="38">
        <f>E14+E15+E16+E17+E18</f>
        <v>4.4727517409238011</v>
      </c>
      <c r="F12" s="17">
        <v>3.1</v>
      </c>
      <c r="G12" s="17">
        <f>G14+G15+G16+G17+G18</f>
        <v>4.09</v>
      </c>
    </row>
    <row r="13" spans="1:8" ht="15" customHeight="1" thickBot="1" x14ac:dyDescent="0.3">
      <c r="A13" s="19"/>
      <c r="B13" s="19" t="s">
        <v>5</v>
      </c>
      <c r="C13" s="27"/>
      <c r="D13" s="19"/>
      <c r="E13" s="40"/>
      <c r="F13" s="19"/>
      <c r="G13" s="19"/>
    </row>
    <row r="14" spans="1:8" ht="20.25" customHeight="1" x14ac:dyDescent="0.25">
      <c r="A14" s="6"/>
      <c r="B14" s="14" t="s">
        <v>41</v>
      </c>
      <c r="C14" s="14" t="s">
        <v>10</v>
      </c>
      <c r="D14" s="14">
        <v>150400</v>
      </c>
      <c r="E14" s="39">
        <f>D14/13/G3</f>
        <v>1.7741497882580539</v>
      </c>
      <c r="F14" s="14"/>
      <c r="G14" s="14">
        <v>1.8</v>
      </c>
    </row>
    <row r="15" spans="1:8" ht="20.25" customHeight="1" x14ac:dyDescent="0.25">
      <c r="A15" s="6"/>
      <c r="B15" s="14" t="s">
        <v>40</v>
      </c>
      <c r="C15" s="14" t="s">
        <v>10</v>
      </c>
      <c r="D15" s="14">
        <v>19971</v>
      </c>
      <c r="E15" s="39">
        <f>D15/12/G3</f>
        <v>0.25521392424474776</v>
      </c>
      <c r="F15" s="14"/>
      <c r="G15" s="14">
        <v>0.14000000000000001</v>
      </c>
    </row>
    <row r="16" spans="1:8" ht="19.2" customHeight="1" x14ac:dyDescent="0.25">
      <c r="A16" s="6"/>
      <c r="B16" s="14" t="s">
        <v>12</v>
      </c>
      <c r="C16" s="14" t="s">
        <v>10</v>
      </c>
      <c r="D16" s="14">
        <v>1600</v>
      </c>
      <c r="E16" s="39">
        <f>D16/12/G3</f>
        <v>2.0446761744108779E-2</v>
      </c>
      <c r="F16" s="14"/>
      <c r="G16" s="14">
        <v>0.05</v>
      </c>
    </row>
    <row r="17" spans="1:7" ht="19.8" hidden="1" customHeight="1" x14ac:dyDescent="0.25">
      <c r="A17" s="6"/>
      <c r="B17" s="14"/>
      <c r="C17" s="14" t="s">
        <v>10</v>
      </c>
      <c r="D17" s="14">
        <v>80000</v>
      </c>
      <c r="E17" s="39">
        <f>D17/13/G3</f>
        <v>0.9436966958819436</v>
      </c>
      <c r="F17" s="14"/>
      <c r="G17" s="14">
        <v>0.9</v>
      </c>
    </row>
    <row r="18" spans="1:7" ht="20.25" customHeight="1" thickBot="1" x14ac:dyDescent="0.3">
      <c r="A18" s="10"/>
      <c r="B18" s="20" t="s">
        <v>39</v>
      </c>
      <c r="C18" s="20" t="s">
        <v>10</v>
      </c>
      <c r="D18" s="20">
        <v>125400</v>
      </c>
      <c r="E18" s="68">
        <f>D18/G3/13</f>
        <v>1.4792445707949466</v>
      </c>
      <c r="F18" s="20"/>
      <c r="G18" s="20">
        <v>1.2</v>
      </c>
    </row>
    <row r="19" spans="1:7" ht="25.8" customHeight="1" thickBot="1" x14ac:dyDescent="0.3">
      <c r="A19" s="34">
        <v>3</v>
      </c>
      <c r="B19" s="12" t="s">
        <v>13</v>
      </c>
      <c r="C19" s="35" t="s">
        <v>9</v>
      </c>
      <c r="D19" s="12">
        <f>D20+D21</f>
        <v>178000</v>
      </c>
      <c r="E19" s="41">
        <f>E20+E21</f>
        <v>2.2747022440321016</v>
      </c>
      <c r="F19" s="12">
        <v>2.11</v>
      </c>
      <c r="G19" s="12">
        <v>2.4</v>
      </c>
    </row>
    <row r="20" spans="1:7" ht="25.8" customHeight="1" x14ac:dyDescent="0.25">
      <c r="A20" s="22"/>
      <c r="B20" s="29" t="s">
        <v>15</v>
      </c>
      <c r="C20" s="31" t="s">
        <v>10</v>
      </c>
      <c r="D20" s="14">
        <v>142000</v>
      </c>
      <c r="E20" s="39">
        <f>D20/12/G3</f>
        <v>1.8146501047896539</v>
      </c>
      <c r="F20" s="14"/>
      <c r="G20" s="14">
        <v>2.2000000000000002</v>
      </c>
    </row>
    <row r="21" spans="1:7" ht="19.8" customHeight="1" thickBot="1" x14ac:dyDescent="0.3">
      <c r="A21" s="13"/>
      <c r="B21" s="20" t="s">
        <v>14</v>
      </c>
      <c r="C21" s="31" t="s">
        <v>9</v>
      </c>
      <c r="D21" s="14">
        <v>36000</v>
      </c>
      <c r="E21" s="39">
        <f>D21/12/G3</f>
        <v>0.46005213924244748</v>
      </c>
      <c r="F21" s="14"/>
      <c r="G21" s="14">
        <v>0.2</v>
      </c>
    </row>
    <row r="22" spans="1:7" x14ac:dyDescent="0.25">
      <c r="A22" s="17">
        <v>4</v>
      </c>
      <c r="B22" s="21" t="s">
        <v>7</v>
      </c>
      <c r="C22" s="24" t="s">
        <v>9</v>
      </c>
      <c r="D22" s="17"/>
      <c r="E22" s="38"/>
      <c r="F22" s="17"/>
      <c r="G22" s="17"/>
    </row>
    <row r="23" spans="1:7" x14ac:dyDescent="0.25">
      <c r="A23" s="21"/>
      <c r="B23" s="21" t="s">
        <v>8</v>
      </c>
      <c r="C23" s="23"/>
      <c r="D23" s="21"/>
      <c r="E23" s="42"/>
      <c r="F23" s="21"/>
      <c r="G23" s="21"/>
    </row>
    <row r="24" spans="1:7" ht="13.8" thickBot="1" x14ac:dyDescent="0.3">
      <c r="A24" s="19"/>
      <c r="B24" s="19" t="s">
        <v>20</v>
      </c>
      <c r="C24" s="23"/>
      <c r="D24" s="19">
        <f>D25+D26+D27+D28+D29</f>
        <v>250772.27</v>
      </c>
      <c r="E24" s="40">
        <f>D24/12/G3</f>
        <v>3.2046755354495731</v>
      </c>
      <c r="F24" s="19">
        <v>2.7</v>
      </c>
      <c r="G24" s="19">
        <f>G25+G26+G28+G29</f>
        <v>3.54</v>
      </c>
    </row>
    <row r="25" spans="1:7" x14ac:dyDescent="0.25">
      <c r="A25" s="28"/>
      <c r="B25" s="30" t="s">
        <v>16</v>
      </c>
      <c r="C25" s="29" t="s">
        <v>10</v>
      </c>
      <c r="D25" s="14">
        <v>160566.78</v>
      </c>
      <c r="E25" s="39">
        <f>D25/12/G3</f>
        <v>2.0519191841742064</v>
      </c>
      <c r="F25" s="14"/>
      <c r="G25" s="14">
        <v>2.34</v>
      </c>
    </row>
    <row r="26" spans="1:7" x14ac:dyDescent="0.25">
      <c r="A26" s="28"/>
      <c r="B26" s="13" t="s">
        <v>42</v>
      </c>
      <c r="C26" s="14" t="s">
        <v>10</v>
      </c>
      <c r="D26" s="6">
        <v>59620.32</v>
      </c>
      <c r="E26" s="43">
        <f>D26/12/G3</f>
        <v>0.76190154884220207</v>
      </c>
      <c r="F26" s="6"/>
      <c r="G26" s="6">
        <v>0.2</v>
      </c>
    </row>
    <row r="27" spans="1:7" x14ac:dyDescent="0.25">
      <c r="A27" s="28"/>
      <c r="B27" s="13" t="s">
        <v>43</v>
      </c>
      <c r="C27" s="14"/>
      <c r="D27" s="6">
        <v>6679.49</v>
      </c>
      <c r="E27" s="43">
        <f>D27/G3/12</f>
        <v>8.5358712876348206E-2</v>
      </c>
      <c r="F27" s="6"/>
      <c r="G27" s="6">
        <v>0.2</v>
      </c>
    </row>
    <row r="28" spans="1:7" x14ac:dyDescent="0.25">
      <c r="A28" s="28"/>
      <c r="B28" s="13" t="s">
        <v>44</v>
      </c>
      <c r="C28" s="14" t="s">
        <v>10</v>
      </c>
      <c r="D28" s="6">
        <v>10000</v>
      </c>
      <c r="E28" s="43">
        <f>D28/12/G3</f>
        <v>0.12779226090067985</v>
      </c>
      <c r="F28" s="6"/>
      <c r="G28" s="6">
        <v>0.5</v>
      </c>
    </row>
    <row r="29" spans="1:7" ht="13.8" thickBot="1" x14ac:dyDescent="0.3">
      <c r="A29" s="28"/>
      <c r="B29" s="65" t="s">
        <v>45</v>
      </c>
      <c r="C29" s="20" t="s">
        <v>17</v>
      </c>
      <c r="D29" s="6">
        <v>13905.68</v>
      </c>
      <c r="E29" s="43">
        <f>D29/G3/12</f>
        <v>0.17770382865613657</v>
      </c>
      <c r="F29" s="6"/>
      <c r="G29" s="6">
        <v>0.5</v>
      </c>
    </row>
    <row r="30" spans="1:7" ht="13.8" thickBot="1" x14ac:dyDescent="0.3">
      <c r="A30" s="12">
        <v>5</v>
      </c>
      <c r="B30" s="12" t="s">
        <v>11</v>
      </c>
      <c r="C30" s="31" t="s">
        <v>9</v>
      </c>
      <c r="D30" s="17">
        <f>D31+D32+D33+D34</f>
        <v>522079.70999999996</v>
      </c>
      <c r="E30" s="38">
        <f>D30/G3/12</f>
        <v>6.6717746511271274</v>
      </c>
      <c r="F30" s="17">
        <v>6.59</v>
      </c>
      <c r="G30" s="17">
        <f>G31+G32+G33+G34</f>
        <v>7.9</v>
      </c>
    </row>
    <row r="31" spans="1:7" ht="22.2" customHeight="1" x14ac:dyDescent="0.25">
      <c r="A31" s="5"/>
      <c r="B31" s="30" t="s">
        <v>16</v>
      </c>
      <c r="C31" s="29" t="s">
        <v>10</v>
      </c>
      <c r="D31" s="29">
        <v>225621.71</v>
      </c>
      <c r="E31" s="67">
        <f>D31/G3/12</f>
        <v>2.8832708429177529</v>
      </c>
      <c r="F31" s="9"/>
      <c r="G31" s="9">
        <v>3.4</v>
      </c>
    </row>
    <row r="32" spans="1:7" ht="22.2" customHeight="1" x14ac:dyDescent="0.25">
      <c r="A32" s="5"/>
      <c r="B32" s="66" t="s">
        <v>50</v>
      </c>
      <c r="C32" s="14"/>
      <c r="D32" s="14">
        <v>62436</v>
      </c>
      <c r="E32" s="39">
        <f>D32/G3/12</f>
        <v>0.79788376015948481</v>
      </c>
      <c r="F32" s="6"/>
      <c r="G32" s="6">
        <v>0.9</v>
      </c>
    </row>
    <row r="33" spans="1:8" ht="22.2" customHeight="1" x14ac:dyDescent="0.25">
      <c r="A33" s="5"/>
      <c r="B33" s="66" t="s">
        <v>49</v>
      </c>
      <c r="C33" s="14"/>
      <c r="D33" s="14">
        <v>46330</v>
      </c>
      <c r="E33" s="39">
        <f>D33/G3/12</f>
        <v>0.59206154475284978</v>
      </c>
      <c r="F33" s="6"/>
      <c r="G33" s="6">
        <v>0.5</v>
      </c>
    </row>
    <row r="34" spans="1:8" ht="18.600000000000001" customHeight="1" thickBot="1" x14ac:dyDescent="0.3">
      <c r="A34" s="5"/>
      <c r="B34" s="14" t="s">
        <v>48</v>
      </c>
      <c r="C34" s="14" t="s">
        <v>10</v>
      </c>
      <c r="D34" s="14">
        <v>187692</v>
      </c>
      <c r="E34" s="39">
        <f>D34/12/G3</f>
        <v>2.3985585032970405</v>
      </c>
      <c r="F34" s="6"/>
      <c r="G34" s="6">
        <v>3.1</v>
      </c>
    </row>
    <row r="35" spans="1:8" ht="24.6" customHeight="1" thickBot="1" x14ac:dyDescent="0.3">
      <c r="A35" s="12">
        <v>6</v>
      </c>
      <c r="B35" s="12" t="s">
        <v>21</v>
      </c>
      <c r="C35" s="12" t="s">
        <v>9</v>
      </c>
      <c r="D35" s="12">
        <v>222826</v>
      </c>
      <c r="E35" s="41">
        <f>D35/12/G3</f>
        <v>2.8475438327454889</v>
      </c>
      <c r="F35" s="12">
        <v>2.2000000000000002</v>
      </c>
      <c r="G35" s="12">
        <v>2.8</v>
      </c>
    </row>
    <row r="36" spans="1:8" ht="26.4" customHeight="1" thickBot="1" x14ac:dyDescent="0.3">
      <c r="A36" s="12">
        <v>7</v>
      </c>
      <c r="B36" s="12" t="s">
        <v>27</v>
      </c>
      <c r="C36" s="35" t="s">
        <v>9</v>
      </c>
      <c r="D36" s="12">
        <v>5325.54</v>
      </c>
      <c r="E36" s="41">
        <f>D36/12/G3</f>
        <v>6.8056279711700668E-2</v>
      </c>
      <c r="F36" s="12">
        <v>7.0000000000000007E-2</v>
      </c>
      <c r="G36" s="12">
        <v>0.3</v>
      </c>
    </row>
    <row r="37" spans="1:8" ht="21.6" customHeight="1" thickBot="1" x14ac:dyDescent="0.3">
      <c r="A37" s="19">
        <v>8</v>
      </c>
      <c r="B37" s="19" t="s">
        <v>18</v>
      </c>
      <c r="C37" s="27" t="s">
        <v>9</v>
      </c>
      <c r="D37" s="19">
        <v>57100</v>
      </c>
      <c r="E37" s="40">
        <f>D37/G3/12</f>
        <v>0.72969380974288189</v>
      </c>
      <c r="F37" s="19">
        <v>0.49</v>
      </c>
      <c r="G37" s="19">
        <v>0.8</v>
      </c>
      <c r="H37" s="50"/>
    </row>
    <row r="38" spans="1:8" ht="21.6" customHeight="1" thickBot="1" x14ac:dyDescent="0.3">
      <c r="A38" s="19">
        <v>9</v>
      </c>
      <c r="B38" s="56" t="s">
        <v>46</v>
      </c>
      <c r="C38" s="27" t="s">
        <v>9</v>
      </c>
      <c r="D38" s="19">
        <v>100700.56</v>
      </c>
      <c r="E38" s="40">
        <f>D38/12/G3</f>
        <v>1.2868752236364565</v>
      </c>
      <c r="F38" s="19">
        <v>1</v>
      </c>
      <c r="G38" s="19">
        <v>1.3</v>
      </c>
      <c r="H38" s="50"/>
    </row>
    <row r="39" spans="1:8" ht="21.6" customHeight="1" thickBot="1" x14ac:dyDescent="0.3">
      <c r="A39" s="12"/>
      <c r="B39" s="63" t="s">
        <v>47</v>
      </c>
      <c r="C39" s="33"/>
      <c r="D39" s="19"/>
      <c r="E39" s="60"/>
      <c r="F39" s="19"/>
      <c r="G39" s="61"/>
      <c r="H39" s="50"/>
    </row>
    <row r="40" spans="1:8" ht="22.5" customHeight="1" thickBot="1" x14ac:dyDescent="0.3">
      <c r="A40" s="62">
        <v>10</v>
      </c>
      <c r="B40" s="47" t="s">
        <v>24</v>
      </c>
      <c r="C40" s="64" t="s">
        <v>9</v>
      </c>
      <c r="D40" s="48">
        <v>38155.14</v>
      </c>
      <c r="E40" s="49">
        <f>D40/G3/12</f>
        <v>0.48759316055819663</v>
      </c>
      <c r="F40" s="48">
        <v>0.35</v>
      </c>
      <c r="G40" s="53">
        <v>0.3</v>
      </c>
    </row>
    <row r="41" spans="1:8" ht="21" customHeight="1" thickBot="1" x14ac:dyDescent="0.3">
      <c r="A41" s="12">
        <v>11</v>
      </c>
      <c r="B41" s="11" t="s">
        <v>31</v>
      </c>
      <c r="C41" s="33"/>
      <c r="D41" s="51"/>
      <c r="E41" s="52"/>
      <c r="F41" s="51"/>
      <c r="G41" s="12">
        <v>0.3</v>
      </c>
    </row>
    <row r="42" spans="1:8" ht="30" customHeight="1" thickBot="1" x14ac:dyDescent="0.3">
      <c r="A42" s="45" t="s">
        <v>51</v>
      </c>
      <c r="B42" s="45" t="s">
        <v>52</v>
      </c>
      <c r="C42" s="45" t="s">
        <v>9</v>
      </c>
      <c r="D42" s="45">
        <f>SUM(D6,D12,D19,D24,D30,D35,D36,D37,D38,D40)</f>
        <v>1962871.43</v>
      </c>
      <c r="E42" s="46">
        <f>E6+E12+E19+E24+E30+E35+E36+E37+E40</f>
        <v>23.447344978157361</v>
      </c>
      <c r="F42" s="46">
        <f>F6+F12+F19+F24+F30+F35+F36+F37+F40+F38</f>
        <v>20.93</v>
      </c>
      <c r="G42" s="46">
        <f>G6+G12+G19+G24+G30+G35+G36+G37+G40+G41</f>
        <v>24.750000000000004</v>
      </c>
    </row>
    <row r="43" spans="1:8" x14ac:dyDescent="0.25">
      <c r="E43" s="44"/>
    </row>
    <row r="45" spans="1:8" x14ac:dyDescent="0.25">
      <c r="B45" s="70" t="s">
        <v>53</v>
      </c>
    </row>
  </sheetData>
  <phoneticPr fontId="0" type="noConversion"/>
  <pageMargins left="0.25" right="0.25" top="0.75" bottom="0.75" header="0.3" footer="0.3"/>
  <pageSetup paperSize="9" scale="97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worker</cp:lastModifiedBy>
  <cp:lastPrinted>2019-03-21T13:07:01Z</cp:lastPrinted>
  <dcterms:created xsi:type="dcterms:W3CDTF">2011-07-12T11:42:04Z</dcterms:created>
  <dcterms:modified xsi:type="dcterms:W3CDTF">2019-05-28T08:19:16Z</dcterms:modified>
</cp:coreProperties>
</file>